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activeTab="0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 refMode="R1C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<sst xmlns="http://schemas.openxmlformats.org/spreadsheetml/2006/main" count="3285" uniqueCount="1143">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</sst>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1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4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66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66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64" fontId="0" fillId="33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33" borderId="0" xfId="60" applyFill="1">
      <alignment/>
      <protection/>
    </xf>
    <xf numFmtId="0" fontId="4" fillId="33" borderId="0" xfId="60" applyFill="1" applyAlignment="1">
      <alignment horizontal="right"/>
      <protection/>
    </xf>
    <xf numFmtId="0" fontId="4" fillId="33" borderId="0" xfId="60" applyFill="1" applyProtection="1">
      <alignment/>
      <protection/>
    </xf>
    <xf numFmtId="0" fontId="4" fillId="33" borderId="0" xfId="60" applyFill="1" applyAlignment="1">
      <alignment horizontal="center"/>
      <protection/>
    </xf>
    <xf numFmtId="0" fontId="4" fillId="33" borderId="15" xfId="60" applyFill="1" applyBorder="1">
      <alignment/>
      <protection/>
    </xf>
    <xf numFmtId="0" fontId="4" fillId="33" borderId="15" xfId="60" applyFill="1" applyBorder="1" applyProtection="1">
      <alignment/>
      <protection/>
    </xf>
    <xf numFmtId="0" fontId="4" fillId="33" borderId="16" xfId="60" applyFill="1" applyBorder="1">
      <alignment/>
      <protection/>
    </xf>
    <xf numFmtId="164" fontId="13" fillId="33" borderId="26" xfId="0" applyNumberFormat="1" applyFont="1" applyFill="1" applyBorder="1" applyAlignment="1" applyProtection="1">
      <alignment horizontal="centerContinuous"/>
      <protection/>
    </xf>
    <xf numFmtId="164" fontId="13" fillId="33" borderId="25" xfId="0" applyNumberFormat="1" applyFon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/>
      <protection/>
    </xf>
    <xf numFmtId="164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64" fontId="0" fillId="33" borderId="0" xfId="0" applyNumberForma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 horizontal="right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164" fontId="11" fillId="34" borderId="37" xfId="0" applyNumberFormat="1" applyFont="1" applyFill="1" applyBorder="1" applyAlignment="1" applyProtection="1">
      <alignment horizontal="centerContinuous"/>
      <protection/>
    </xf>
    <xf numFmtId="164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64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66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66" fontId="9" fillId="34" borderId="41" xfId="0" applyNumberFormat="1" applyFont="1" applyFill="1" applyBorder="1" applyAlignment="1" applyProtection="1">
      <alignment/>
      <protection/>
    </xf>
    <xf numFmtId="166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64" fontId="10" fillId="33" borderId="28" xfId="0" applyNumberFormat="1" applyFont="1" applyFill="1" applyBorder="1" applyAlignment="1" applyProtection="1">
      <alignment horizontal="centerContinuous"/>
      <protection/>
    </xf>
    <xf numFmtId="164" fontId="7" fillId="33" borderId="0" xfId="0" applyNumberFormat="1" applyFont="1" applyFill="1" applyBorder="1" applyAlignment="1" applyProtection="1">
      <alignment horizontal="centerContinuous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64" fontId="8" fillId="33" borderId="0" xfId="0" applyNumberFormat="1" applyFont="1" applyFill="1" applyBorder="1" applyAlignment="1" applyProtection="1">
      <alignment vertical="top"/>
      <protection/>
    </xf>
    <xf numFmtId="164" fontId="8" fillId="33" borderId="0" xfId="0" applyNumberFormat="1" applyFont="1" applyFill="1" applyBorder="1" applyAlignment="1" applyProtection="1">
      <alignment horizontal="center" vertical="top"/>
      <protection/>
    </xf>
    <xf numFmtId="164" fontId="8" fillId="33" borderId="0" xfId="0" applyNumberFormat="1" applyFont="1" applyFill="1" applyBorder="1" applyAlignment="1" applyProtection="1">
      <alignment horizontal="left" vertical="top"/>
      <protection/>
    </xf>
    <xf numFmtId="164" fontId="8" fillId="33" borderId="29" xfId="0" applyNumberFormat="1" applyFont="1" applyFill="1" applyBorder="1" applyAlignment="1" applyProtection="1">
      <alignment horizontal="left" vertical="top"/>
      <protection/>
    </xf>
    <xf numFmtId="164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68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60" applyFont="1" applyFill="1">
      <alignment/>
      <protection/>
    </xf>
    <xf numFmtId="0" fontId="4" fillId="33" borderId="0" xfId="60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64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64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64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64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70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64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65" fontId="21" fillId="33" borderId="0" xfId="0" applyNumberFormat="1" applyFont="1" applyFill="1" applyAlignment="1" applyProtection="1">
      <alignment vertical="center"/>
      <protection/>
    </xf>
    <xf numFmtId="165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65" fontId="21" fillId="33" borderId="31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31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Alignment="1">
      <alignment vertical="center"/>
    </xf>
    <xf numFmtId="176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76" fontId="22" fillId="33" borderId="0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Border="1" applyAlignment="1">
      <alignment vertical="center"/>
    </xf>
    <xf numFmtId="165" fontId="21" fillId="33" borderId="29" xfId="0" applyNumberFormat="1" applyFont="1" applyFill="1" applyBorder="1" applyAlignment="1">
      <alignment vertical="center"/>
    </xf>
    <xf numFmtId="165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7" fontId="9" fillId="34" borderId="55" xfId="0" applyNumberFormat="1" applyFont="1" applyFill="1" applyBorder="1" applyAlignment="1">
      <alignment horizontal="center"/>
    </xf>
    <xf numFmtId="178" fontId="9" fillId="34" borderId="55" xfId="0" applyNumberFormat="1" applyFont="1" applyFill="1" applyBorder="1" applyAlignment="1">
      <alignment horizontal="center"/>
    </xf>
    <xf numFmtId="179" fontId="9" fillId="34" borderId="6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61" applyFont="1" applyFill="1" applyBorder="1" applyAlignment="1">
      <alignment horizontal="centerContinuous"/>
      <protection/>
    </xf>
    <xf numFmtId="0" fontId="6" fillId="33" borderId="26" xfId="61" applyFont="1" applyFill="1" applyBorder="1" applyAlignment="1">
      <alignment horizontal="centerContinuous"/>
      <protection/>
    </xf>
    <xf numFmtId="0" fontId="6" fillId="33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33" borderId="28" xfId="61" applyFont="1" applyFill="1" applyBorder="1" applyAlignment="1">
      <alignment horizontal="centerContinuous"/>
      <protection/>
    </xf>
    <xf numFmtId="0" fontId="4" fillId="33" borderId="0" xfId="61" applyFill="1" applyBorder="1" applyAlignment="1">
      <alignment horizontal="centerContinuous"/>
      <protection/>
    </xf>
    <xf numFmtId="0" fontId="4" fillId="33" borderId="29" xfId="61" applyFill="1" applyBorder="1" applyAlignment="1">
      <alignment horizontal="centerContinuous"/>
      <protection/>
    </xf>
    <xf numFmtId="0" fontId="4" fillId="33" borderId="28" xfId="61" applyFill="1" applyBorder="1">
      <alignment/>
      <protection/>
    </xf>
    <xf numFmtId="0" fontId="4" fillId="33" borderId="0" xfId="61" applyFill="1" applyBorder="1" applyAlignment="1">
      <alignment horizontal="center"/>
      <protection/>
    </xf>
    <xf numFmtId="0" fontId="4" fillId="33" borderId="0" xfId="61" applyFill="1" applyBorder="1">
      <alignment/>
      <protection/>
    </xf>
    <xf numFmtId="0" fontId="4" fillId="33" borderId="29" xfId="61" applyFill="1" applyBorder="1">
      <alignment/>
      <protection/>
    </xf>
    <xf numFmtId="0" fontId="4" fillId="33" borderId="50" xfId="61" applyFill="1" applyBorder="1" applyAlignment="1">
      <alignment horizontal="center"/>
      <protection/>
    </xf>
    <xf numFmtId="0" fontId="4" fillId="33" borderId="40" xfId="61" applyFill="1" applyBorder="1" applyAlignment="1">
      <alignment horizontal="center"/>
      <protection/>
    </xf>
    <xf numFmtId="0" fontId="4" fillId="33" borderId="47" xfId="61" applyFill="1" applyBorder="1" applyAlignment="1">
      <alignment horizontal="center"/>
      <protection/>
    </xf>
    <xf numFmtId="0" fontId="4" fillId="33" borderId="49" xfId="61" applyFill="1" applyBorder="1" applyAlignment="1">
      <alignment horizontal="center"/>
      <protection/>
    </xf>
    <xf numFmtId="0" fontId="4" fillId="33" borderId="51" xfId="61" applyFill="1" applyBorder="1" applyAlignment="1">
      <alignment horizontal="center"/>
      <protection/>
    </xf>
    <xf numFmtId="0" fontId="4" fillId="33" borderId="41" xfId="61" applyFill="1" applyBorder="1" applyAlignment="1">
      <alignment horizontal="center"/>
      <protection/>
    </xf>
    <xf numFmtId="0" fontId="4" fillId="33" borderId="63" xfId="61" applyFill="1" applyBorder="1" applyAlignment="1">
      <alignment horizontal="center"/>
      <protection/>
    </xf>
    <xf numFmtId="0" fontId="4" fillId="33" borderId="52" xfId="61" applyFill="1" applyBorder="1" applyAlignment="1">
      <alignment horizontal="center"/>
      <protection/>
    </xf>
    <xf numFmtId="0" fontId="4" fillId="33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33" borderId="49" xfId="61" applyFill="1" applyBorder="1">
      <alignment/>
      <protection/>
    </xf>
    <xf numFmtId="0" fontId="4" fillId="33" borderId="47" xfId="61" applyFill="1" applyBorder="1">
      <alignment/>
      <protection/>
    </xf>
    <xf numFmtId="0" fontId="4" fillId="33" borderId="0" xfId="61" applyFill="1" applyBorder="1" applyAlignment="1">
      <alignment horizontal="right"/>
      <protection/>
    </xf>
    <xf numFmtId="0" fontId="4" fillId="33" borderId="30" xfId="61" applyFill="1" applyBorder="1">
      <alignment/>
      <protection/>
    </xf>
    <xf numFmtId="0" fontId="4" fillId="33" borderId="31" xfId="61" applyFill="1" applyBorder="1">
      <alignment/>
      <protection/>
    </xf>
    <xf numFmtId="0" fontId="4" fillId="33" borderId="32" xfId="61" applyFill="1" applyBorder="1">
      <alignment/>
      <protection/>
    </xf>
    <xf numFmtId="0" fontId="4" fillId="33" borderId="51" xfId="61" applyFont="1" applyFill="1" applyBorder="1" applyAlignment="1">
      <alignment horizontal="center"/>
      <protection/>
    </xf>
    <xf numFmtId="0" fontId="4" fillId="33" borderId="28" xfId="6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60" applyFont="1" applyFill="1" applyBorder="1" applyAlignment="1">
      <alignment horizontal="centerContinuous"/>
      <protection/>
    </xf>
    <xf numFmtId="0" fontId="12" fillId="33" borderId="13" xfId="60" applyFont="1" applyFill="1" applyBorder="1" applyAlignment="1">
      <alignment horizontal="centerContinuous"/>
      <protection/>
    </xf>
    <xf numFmtId="0" fontId="12" fillId="33" borderId="14" xfId="60" applyFont="1" applyFill="1" applyBorder="1" applyAlignment="1">
      <alignment horizontal="centerContinuous"/>
      <protection/>
    </xf>
    <xf numFmtId="0" fontId="4" fillId="33" borderId="0" xfId="60" applyFont="1" applyFill="1" applyAlignment="1">
      <alignment horizontal="right"/>
      <protection/>
    </xf>
    <xf numFmtId="0" fontId="4" fillId="33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33" borderId="18" xfId="60" applyFill="1" applyBorder="1" applyAlignment="1">
      <alignment/>
      <protection/>
    </xf>
    <xf numFmtId="0" fontId="4" fillId="33" borderId="19" xfId="60" applyFill="1" applyBorder="1" applyAlignment="1">
      <alignment/>
      <protection/>
    </xf>
    <xf numFmtId="0" fontId="4" fillId="33" borderId="21" xfId="60" applyFill="1" applyBorder="1" applyAlignment="1">
      <alignment/>
      <protection/>
    </xf>
    <xf numFmtId="0" fontId="4" fillId="33" borderId="15" xfId="60" applyFont="1" applyFill="1" applyBorder="1" applyAlignment="1">
      <alignment horizontal="centerContinuous"/>
      <protection/>
    </xf>
    <xf numFmtId="0" fontId="4" fillId="33" borderId="0" xfId="60" applyFill="1" applyAlignment="1">
      <alignment horizontal="centerContinuous"/>
      <protection/>
    </xf>
    <xf numFmtId="0" fontId="4" fillId="33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79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79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9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82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82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82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82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39" borderId="0" xfId="63" applyFill="1" applyProtection="1">
      <alignment/>
      <protection hidden="1"/>
    </xf>
    <xf numFmtId="0" fontId="4" fillId="39" borderId="0" xfId="63" applyFill="1" applyAlignment="1" applyProtection="1">
      <alignment/>
      <protection hidden="1"/>
    </xf>
    <xf numFmtId="0" fontId="34" fillId="39" borderId="0" xfId="63" applyFont="1" applyFill="1" applyProtection="1">
      <alignment/>
      <protection hidden="1"/>
    </xf>
    <xf numFmtId="0" fontId="34" fillId="39" borderId="0" xfId="63" applyFont="1" applyFill="1" applyProtection="1">
      <alignment/>
      <protection locked="0"/>
    </xf>
    <xf numFmtId="0" fontId="4" fillId="39" borderId="0" xfId="63" applyFill="1" applyAlignment="1" applyProtection="1">
      <alignment horizontal="centerContinuous"/>
      <protection locked="0"/>
    </xf>
    <xf numFmtId="0" fontId="35" fillId="39" borderId="129" xfId="63" applyFont="1" applyFill="1" applyBorder="1" applyAlignment="1" applyProtection="1">
      <alignment horizontal="centerContinuous" vertical="center"/>
      <protection hidden="1"/>
    </xf>
    <xf numFmtId="0" fontId="36" fillId="39" borderId="129" xfId="63" applyFont="1" applyFill="1" applyBorder="1" applyAlignment="1" applyProtection="1">
      <alignment horizontal="centerContinuous"/>
      <protection hidden="1"/>
    </xf>
    <xf numFmtId="0" fontId="36" fillId="39" borderId="130" xfId="63" applyFont="1" applyFill="1" applyBorder="1" applyAlignment="1" applyProtection="1">
      <alignment horizontal="centerContinuous"/>
      <protection hidden="1"/>
    </xf>
    <xf numFmtId="0" fontId="36" fillId="39" borderId="0" xfId="63" applyFont="1" applyFill="1" applyBorder="1" applyAlignment="1" applyProtection="1">
      <alignment/>
      <protection locked="0"/>
    </xf>
    <xf numFmtId="0" fontId="36" fillId="39" borderId="0" xfId="63" applyFont="1" applyFill="1" applyAlignment="1" applyProtection="1">
      <alignment/>
      <protection locked="0"/>
    </xf>
    <xf numFmtId="0" fontId="34" fillId="39" borderId="0" xfId="63" applyFont="1" applyFill="1" applyAlignment="1" applyProtection="1">
      <alignment/>
      <protection locked="0"/>
    </xf>
    <xf numFmtId="0" fontId="37" fillId="39" borderId="0" xfId="63" applyFont="1" applyFill="1" applyProtection="1">
      <alignment/>
      <protection hidden="1"/>
    </xf>
    <xf numFmtId="0" fontId="38" fillId="39" borderId="0" xfId="63" applyFont="1" applyFill="1" applyAlignment="1" applyProtection="1">
      <alignment horizontal="center"/>
      <protection locked="0"/>
    </xf>
    <xf numFmtId="0" fontId="4" fillId="39" borderId="0" xfId="63" applyFill="1" applyProtection="1">
      <alignment/>
      <protection locked="0"/>
    </xf>
    <xf numFmtId="0" fontId="21" fillId="39" borderId="0" xfId="63" applyFont="1" applyFill="1" applyProtection="1">
      <alignment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" fillId="39" borderId="0" xfId="63" applyFill="1" applyAlignment="1" applyProtection="1">
      <alignment/>
      <protection locked="0"/>
    </xf>
    <xf numFmtId="0" fontId="34" fillId="39" borderId="0" xfId="63" applyFont="1" applyFill="1" applyAlignment="1" applyProtection="1">
      <alignment horizontal="center"/>
      <protection hidden="1"/>
    </xf>
    <xf numFmtId="0" fontId="40" fillId="39" borderId="0" xfId="63" applyFont="1" applyFill="1" applyProtection="1">
      <alignment/>
      <protection hidden="1"/>
    </xf>
    <xf numFmtId="0" fontId="41" fillId="39" borderId="131" xfId="63" applyFont="1" applyFill="1" applyBorder="1" applyAlignment="1" applyProtection="1">
      <alignment horizontal="center" vertical="center"/>
      <protection hidden="1"/>
    </xf>
    <xf numFmtId="0" fontId="40" fillId="39" borderId="0" xfId="63" applyFont="1" applyFill="1" applyAlignment="1" applyProtection="1">
      <alignment horizontal="center"/>
      <protection hidden="1"/>
    </xf>
    <xf numFmtId="11" fontId="40" fillId="39" borderId="0" xfId="63" applyNumberFormat="1" applyFont="1" applyFill="1" applyProtection="1">
      <alignment/>
      <protection hidden="1"/>
    </xf>
    <xf numFmtId="0" fontId="38" fillId="39" borderId="0" xfId="63" applyFont="1" applyFill="1" applyProtection="1">
      <alignment/>
      <protection hidden="1"/>
    </xf>
    <xf numFmtId="0" fontId="1" fillId="39" borderId="0" xfId="63" applyFont="1" applyFill="1" applyAlignment="1" applyProtection="1">
      <alignment vertical="center"/>
      <protection hidden="1"/>
    </xf>
    <xf numFmtId="0" fontId="34" fillId="39" borderId="0" xfId="63" applyFont="1" applyFill="1" applyAlignment="1" applyProtection="1">
      <alignment/>
      <protection hidden="1"/>
    </xf>
    <xf numFmtId="0" fontId="38" fillId="39" borderId="0" xfId="63" applyFont="1" applyFill="1" applyProtection="1">
      <alignment/>
      <protection locked="0"/>
    </xf>
    <xf numFmtId="0" fontId="35" fillId="39" borderId="130" xfId="63" applyFont="1" applyFill="1" applyBorder="1" applyAlignment="1" applyProtection="1">
      <alignment horizontal="centerContinuous" vertical="center"/>
      <protection hidden="1"/>
    </xf>
    <xf numFmtId="0" fontId="4" fillId="39" borderId="0" xfId="63" applyFill="1" applyAlignment="1" applyProtection="1">
      <alignment horizontal="center"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4" fillId="39" borderId="0" xfId="63" applyFont="1" applyFill="1" applyAlignment="1" applyProtection="1">
      <alignment/>
      <protection locked="0"/>
    </xf>
    <xf numFmtId="0" fontId="44" fillId="39" borderId="0" xfId="63" applyFont="1" applyFill="1" applyProtection="1">
      <alignment/>
      <protection locked="0"/>
    </xf>
    <xf numFmtId="0" fontId="40" fillId="39" borderId="0" xfId="63" applyFont="1" applyFill="1" applyBorder="1" applyAlignment="1" applyProtection="1">
      <alignment horizontal="centerContinuous" vertical="center"/>
      <protection hidden="1"/>
    </xf>
    <xf numFmtId="0" fontId="40" fillId="39" borderId="0" xfId="63" applyFont="1" applyFill="1" applyBorder="1" applyAlignment="1" applyProtection="1">
      <alignment horizontal="center" vertical="center"/>
      <protection locked="0"/>
    </xf>
    <xf numFmtId="0" fontId="40" fillId="39" borderId="0" xfId="63" applyFont="1" applyFill="1" applyBorder="1" applyAlignment="1" applyProtection="1">
      <alignment horizontal="center" vertical="center"/>
      <protection hidden="1"/>
    </xf>
    <xf numFmtId="0" fontId="34" fillId="39" borderId="0" xfId="63" applyFont="1" applyFill="1" applyBorder="1" applyAlignment="1" applyProtection="1">
      <alignment vertical="center"/>
      <protection hidden="1"/>
    </xf>
    <xf numFmtId="0" fontId="46" fillId="39" borderId="0" xfId="63" applyFont="1" applyFill="1" applyBorder="1" applyAlignment="1" applyProtection="1">
      <alignment/>
      <protection hidden="1"/>
    </xf>
    <xf numFmtId="0" fontId="46" fillId="39" borderId="0" xfId="63" applyFont="1" applyFill="1" applyAlignment="1" applyProtection="1">
      <alignment/>
      <protection hidden="1"/>
    </xf>
    <xf numFmtId="0" fontId="21" fillId="39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40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41" borderId="58" xfId="59" applyFont="1" applyFill="1" applyBorder="1" applyAlignment="1" applyProtection="1">
      <alignment horizontal="center" vertical="center"/>
      <protection hidden="1"/>
    </xf>
    <xf numFmtId="0" fontId="48" fillId="41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42" borderId="102" xfId="59" applyFont="1" applyFill="1" applyBorder="1" applyAlignment="1" applyProtection="1">
      <alignment horizontal="center" vertical="center"/>
      <protection hidden="1"/>
    </xf>
    <xf numFmtId="0" fontId="61" fillId="43" borderId="103" xfId="59" applyFont="1" applyFill="1" applyBorder="1" applyAlignment="1" applyProtection="1">
      <alignment horizontal="center" vertical="center"/>
      <protection hidden="1"/>
    </xf>
    <xf numFmtId="0" fontId="61" fillId="43" borderId="134" xfId="59" applyFont="1" applyFill="1" applyBorder="1" applyAlignment="1" applyProtection="1">
      <alignment horizontal="center" vertical="center"/>
      <protection hidden="1"/>
    </xf>
    <xf numFmtId="0" fontId="61" fillId="43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42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42" borderId="140" xfId="59" applyFont="1" applyFill="1" applyBorder="1" applyAlignment="1" applyProtection="1">
      <alignment horizontal="center" vertical="center"/>
      <protection hidden="1"/>
    </xf>
    <xf numFmtId="0" fontId="63" fillId="42" borderId="140" xfId="59" applyFont="1" applyFill="1" applyBorder="1" applyAlignment="1" applyProtection="1">
      <alignment horizontal="center" vertical="center"/>
      <protection hidden="1"/>
    </xf>
    <xf numFmtId="0" fontId="64" fillId="44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42" borderId="144" xfId="59" applyFont="1" applyFill="1" applyBorder="1" applyAlignment="1" applyProtection="1">
      <alignment horizontal="center" vertical="center"/>
      <protection hidden="1"/>
    </xf>
    <xf numFmtId="0" fontId="64" fillId="44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42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42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44" borderId="137" xfId="59" applyFont="1" applyFill="1" applyBorder="1" applyAlignment="1" applyProtection="1">
      <alignment horizontal="center" vertical="center"/>
      <protection hidden="1"/>
    </xf>
    <xf numFmtId="0" fontId="53" fillId="44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44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39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49" fillId="42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19722033"/>
        <c:axId val="43280570"/>
      </c:lineChart>
      <c:catAx>
        <c:axId val="1972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0570"/>
        <c:crosses val="autoZero"/>
        <c:auto val="1"/>
        <c:lblOffset val="100"/>
        <c:tickLblSkip val="5"/>
        <c:noMultiLvlLbl val="0"/>
      </c:catAx>
      <c:valAx>
        <c:axId val="43280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033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tabSelected="1" zoomScale="110" zoomScaleNormal="110" zoomScalePageLayoutView="0" workbookViewId="0" topLeftCell="A10">
      <selection activeCell="J7" sqref="J7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5.7</v>
      </c>
      <c r="F3" s="538"/>
      <c r="G3" s="535"/>
      <c r="H3" s="535"/>
      <c r="I3" s="536">
        <v>1</v>
      </c>
      <c r="J3" s="537">
        <v>1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5.7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</v>
      </c>
      <c r="BG3" s="540">
        <f>+J3/BF3</f>
        <v>1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64583.46250025833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4</v>
      </c>
      <c r="E4" s="541">
        <f>VLOOKUP(D4,Y4:AB12,4,FALSE)</f>
        <v>68.4</v>
      </c>
      <c r="F4" s="538"/>
      <c r="G4" s="535"/>
      <c r="H4" s="535"/>
      <c r="I4" s="536">
        <v>6</v>
      </c>
      <c r="J4" s="541">
        <f>VLOOKUP(I4,BC4:BF15,4,FALSE)</f>
        <v>0.7456999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0.00107954523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64583.46250025833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1.90000038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1.0139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9300018.600037199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5.7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0.2120393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7175.939560212453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68.4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42.39055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0.0023166133207266413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0.0017373599999999999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2544.433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5999999999.999999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1.7373600000000002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0.7456999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59999999.99999999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173.73600000000002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178.23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6000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1737.3600000000001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10693.8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0.005999999999999999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4</v>
      </c>
      <c r="J12" s="541">
        <f>VLOOKUP(I12,BO4:BR14,4,FALSE)</f>
        <v>99.20700000000001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1737360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745.6999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0.6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745.7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59.99999999999999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550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1.4826322152644305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33000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6000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64583.46250025833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P27" sqref="P27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9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9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I8" sqref="I8:K8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1/1/2009</v>
      </c>
      <c r="D2" s="568">
        <f>U2+31</f>
        <v>39904</v>
      </c>
      <c r="E2" s="568">
        <f>V2+30</f>
        <v>39995</v>
      </c>
      <c r="F2" s="568">
        <f>W2+30</f>
        <v>40087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39845</v>
      </c>
      <c r="N2" s="568">
        <f>D2+30</f>
        <v>39934</v>
      </c>
      <c r="O2" s="568">
        <f>E2+31</f>
        <v>40026</v>
      </c>
      <c r="P2" s="568">
        <f>F2+31</f>
        <v>40118</v>
      </c>
      <c r="Q2" s="570"/>
      <c r="R2" s="571"/>
      <c r="S2" s="570"/>
      <c r="T2" s="570"/>
      <c r="U2" s="568">
        <f>M2+L2</f>
        <v>39873</v>
      </c>
      <c r="V2" s="568">
        <f>N2+31</f>
        <v>39965</v>
      </c>
      <c r="W2" s="568">
        <f>O2+31</f>
        <v>40057</v>
      </c>
      <c r="X2" s="568">
        <f>P2+30</f>
        <v>40148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0</v>
      </c>
      <c r="F3" s="570">
        <f>IF(WEEKDAY($C$2)=4,1,0)</f>
        <v>0</v>
      </c>
      <c r="G3" s="570">
        <f>IF(WEEKDAY($C$2)=5,1,0)</f>
        <v>1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1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0</v>
      </c>
      <c r="R3" s="571">
        <f>IF(WEEKDAY($M$2)=7,1,0)</f>
        <v>0</v>
      </c>
      <c r="S3" s="574" t="s">
        <v>890</v>
      </c>
      <c r="T3" s="574"/>
      <c r="U3" s="570">
        <f>IF(WEEKDAY($U$2)=1,1,0)</f>
        <v>1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0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0</v>
      </c>
      <c r="E4" s="570">
        <f>IF(WEEKDAY($D$2)=3,1,0)</f>
        <v>0</v>
      </c>
      <c r="F4" s="570">
        <f>IF(WEEKDAY($D$2)=4,1,0)</f>
        <v>1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0</v>
      </c>
      <c r="P4" s="570">
        <f>IF(WEEKDAY($N$2)=5,1,0)</f>
        <v>0</v>
      </c>
      <c r="Q4" s="570">
        <f>IF(WEEKDAY($N$2)=6,1,0)</f>
        <v>1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1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0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0</v>
      </c>
      <c r="E5" s="570">
        <f>IF(WEEKDAY($E$2)=3,1,0)</f>
        <v>0</v>
      </c>
      <c r="F5" s="570">
        <f>IF(WEEKDAY($E$2)=4,1,0)</f>
        <v>1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0</v>
      </c>
      <c r="Q5" s="570">
        <f>IF(WEEKDAY($O$2)=6,1,0)</f>
        <v>0</v>
      </c>
      <c r="R5" s="571">
        <f>IF(WEEKDAY($O$2)=7,1,0)</f>
        <v>1</v>
      </c>
      <c r="S5" s="574" t="s">
        <v>892</v>
      </c>
      <c r="T5" s="574"/>
      <c r="U5" s="570">
        <f>IF(WEEKDAY($W$2)=1,1,0)</f>
        <v>0</v>
      </c>
      <c r="V5" s="570">
        <f>IF(WEEKDAY($W$2)=2,1,0)</f>
        <v>0</v>
      </c>
      <c r="W5" s="570">
        <f>IF(WEEKDAY($W$2)=3,1,0)</f>
        <v>1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0</v>
      </c>
      <c r="F6" s="570">
        <f>IF(WEEKDAY($F$2)=4,1,0)</f>
        <v>0</v>
      </c>
      <c r="G6" s="570">
        <f>IF(WEEKDAY($F$2)=5,1,0)</f>
        <v>1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1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0</v>
      </c>
      <c r="R6" s="571">
        <f>IF(WEEKDAY($P$2)=7,1,0)</f>
        <v>0</v>
      </c>
      <c r="S6" s="574" t="s">
        <v>893</v>
      </c>
      <c r="T6" s="574"/>
      <c r="U6" s="570">
        <f>IF(WEEKDAY($X$2)=1,1,0)</f>
        <v>0</v>
      </c>
      <c r="V6" s="570">
        <f>IF(WEEKDAY($X$2)=2,1,0)</f>
        <v>0</v>
      </c>
      <c r="W6" s="570">
        <f>IF(WEEKDAY($X$2)=3,1,0)</f>
        <v>1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7">
        <v>2009</v>
      </c>
      <c r="J8" s="657"/>
      <c r="K8" s="657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9" t="s">
        <v>897</v>
      </c>
      <c r="K12" s="659"/>
      <c r="L12" s="659"/>
      <c r="M12" s="659"/>
      <c r="N12" s="659"/>
      <c r="O12" s="659"/>
      <c r="P12" s="658">
        <f>I8</f>
        <v>2009</v>
      </c>
      <c r="Q12" s="658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4" t="s">
        <v>898</v>
      </c>
      <c r="C21" s="654"/>
      <c r="D21" s="654"/>
      <c r="E21" s="654"/>
      <c r="F21" s="654"/>
      <c r="G21" s="654"/>
      <c r="H21" s="654"/>
      <c r="I21" s="654"/>
      <c r="J21" s="602"/>
      <c r="K21" s="652" t="s">
        <v>899</v>
      </c>
      <c r="L21" s="652"/>
      <c r="M21" s="652"/>
      <c r="N21" s="652"/>
      <c r="O21" s="652"/>
      <c r="P21" s="652"/>
      <c r="Q21" s="652"/>
      <c r="R21" s="652"/>
      <c r="S21" s="602"/>
      <c r="T21" s="655" t="s">
        <v>900</v>
      </c>
      <c r="U21" s="655"/>
      <c r="V21" s="655"/>
      <c r="W21" s="655"/>
      <c r="X21" s="655"/>
      <c r="Y21" s="655"/>
      <c r="Z21" s="655"/>
      <c r="AA21" s="655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0</v>
      </c>
      <c r="F23" s="614">
        <f>IF($F$3=1,1,IF(E23&gt;0,E23+1,0))</f>
        <v>0</v>
      </c>
      <c r="G23" s="614">
        <f>IF($G$3=1,1,IF(F23&gt;0,F23+1,0))</f>
        <v>1</v>
      </c>
      <c r="H23" s="614">
        <f>IF($H$3=1,1,IF(G23&gt;0,G23+1,0))</f>
        <v>2</v>
      </c>
      <c r="I23" s="615">
        <f>IF($I$3=1,1,IF(H23&gt;0,H23+1,0))</f>
        <v>3</v>
      </c>
      <c r="J23" s="616"/>
      <c r="K23" s="617">
        <f>IF(B28&gt;0,B27+1,B27)</f>
        <v>5</v>
      </c>
      <c r="L23" s="613">
        <f>IF($L$3=1,1,0)</f>
        <v>1</v>
      </c>
      <c r="M23" s="614">
        <f>IF($M$3=1,1,IF(L23&gt;0,L23+1,0))</f>
        <v>2</v>
      </c>
      <c r="N23" s="614">
        <f>IF($N$3=1,1,IF(M23&gt;0,M23+1,0))</f>
        <v>3</v>
      </c>
      <c r="O23" s="614">
        <f>IF($O$3=1,1,IF(N23&gt;0,N23+1,0))</f>
        <v>4</v>
      </c>
      <c r="P23" s="614">
        <f>IF($P$3=1,1,IF(O23&gt;0,O23+1,0))</f>
        <v>5</v>
      </c>
      <c r="Q23" s="614">
        <f>IF($Q$3=1,1,IF(P23&gt;0,P23+1,0))</f>
        <v>6</v>
      </c>
      <c r="R23" s="615">
        <f>IF($R$3=1,1,IF(Q23&gt;0,Q23+1,0))</f>
        <v>7</v>
      </c>
      <c r="S23" s="616"/>
      <c r="T23" s="617">
        <f>IF(K28&gt;0,K27+1,K27)</f>
        <v>9</v>
      </c>
      <c r="U23" s="613">
        <f>IF($U$3=1,1,0)</f>
        <v>1</v>
      </c>
      <c r="V23" s="614">
        <f>IF($V$3=1,1,IF(U23&gt;0,U23+1,0))</f>
        <v>2</v>
      </c>
      <c r="W23" s="614">
        <f>IF($W$3=1,1,IF(V23&gt;0,V23+1,0))</f>
        <v>3</v>
      </c>
      <c r="X23" s="614">
        <f>IF($X$3=1,1,IF(W23&gt;0,W23+1,0))</f>
        <v>4</v>
      </c>
      <c r="Y23" s="614">
        <f>IF($Y$3=1,1,IF(X23&gt;0,X23+1,0))</f>
        <v>5</v>
      </c>
      <c r="Z23" s="614">
        <f>IF($Z$3=1,1,IF(Y23&gt;0,Y23+1,0))</f>
        <v>6</v>
      </c>
      <c r="AA23" s="615">
        <f>IF($AA$3=1,1,IF(Z23&gt;0,Z23+1,0))</f>
        <v>7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4</v>
      </c>
      <c r="D24" s="620">
        <f aca="true" t="shared" si="0" ref="D24:I28">IF(AND(C24&gt;0,C24&lt;31),C24+1,0)</f>
        <v>5</v>
      </c>
      <c r="E24" s="620">
        <f t="shared" si="0"/>
        <v>6</v>
      </c>
      <c r="F24" s="620">
        <f t="shared" si="0"/>
        <v>7</v>
      </c>
      <c r="G24" s="620">
        <f t="shared" si="0"/>
        <v>8</v>
      </c>
      <c r="H24" s="620">
        <f t="shared" si="0"/>
        <v>9</v>
      </c>
      <c r="I24" s="621">
        <f t="shared" si="0"/>
        <v>10</v>
      </c>
      <c r="J24" s="616"/>
      <c r="K24" s="617">
        <f>K23+1</f>
        <v>6</v>
      </c>
      <c r="L24" s="619">
        <f>IF(AND(R23&gt;0,R23&lt;$L$2),R23+1,0)</f>
        <v>8</v>
      </c>
      <c r="M24" s="620">
        <f aca="true" t="shared" si="1" ref="M24:R28">IF(AND(L24&gt;0,L24&lt;$L$2),L24+1,0)</f>
        <v>9</v>
      </c>
      <c r="N24" s="620">
        <f t="shared" si="1"/>
        <v>10</v>
      </c>
      <c r="O24" s="620">
        <f t="shared" si="1"/>
        <v>11</v>
      </c>
      <c r="P24" s="620">
        <f t="shared" si="1"/>
        <v>12</v>
      </c>
      <c r="Q24" s="620">
        <f t="shared" si="1"/>
        <v>13</v>
      </c>
      <c r="R24" s="621">
        <f t="shared" si="1"/>
        <v>14</v>
      </c>
      <c r="S24" s="616"/>
      <c r="T24" s="617">
        <f>T23+1</f>
        <v>10</v>
      </c>
      <c r="U24" s="619">
        <f>IF(AND(AA23&gt;0,AA23&lt;31),AA23+1,0)</f>
        <v>8</v>
      </c>
      <c r="V24" s="620">
        <f aca="true" t="shared" si="2" ref="V24:AA28">IF(AND(U24&gt;0,U24&lt;31),U24+1,0)</f>
        <v>9</v>
      </c>
      <c r="W24" s="620">
        <f t="shared" si="2"/>
        <v>10</v>
      </c>
      <c r="X24" s="620">
        <f t="shared" si="2"/>
        <v>11</v>
      </c>
      <c r="Y24" s="620">
        <f t="shared" si="2"/>
        <v>12</v>
      </c>
      <c r="Z24" s="620">
        <f t="shared" si="2"/>
        <v>13</v>
      </c>
      <c r="AA24" s="621">
        <f t="shared" si="2"/>
        <v>14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11</v>
      </c>
      <c r="D25" s="620">
        <f t="shared" si="0"/>
        <v>12</v>
      </c>
      <c r="E25" s="620">
        <f t="shared" si="0"/>
        <v>13</v>
      </c>
      <c r="F25" s="620">
        <f t="shared" si="0"/>
        <v>14</v>
      </c>
      <c r="G25" s="620">
        <f t="shared" si="0"/>
        <v>15</v>
      </c>
      <c r="H25" s="620">
        <f t="shared" si="0"/>
        <v>16</v>
      </c>
      <c r="I25" s="621">
        <f t="shared" si="0"/>
        <v>17</v>
      </c>
      <c r="J25" s="616"/>
      <c r="K25" s="617">
        <f>K24+1</f>
        <v>7</v>
      </c>
      <c r="L25" s="619">
        <f>IF(AND(R24&gt;0,R24&lt;$L$2),R24+1,0)</f>
        <v>15</v>
      </c>
      <c r="M25" s="620">
        <f t="shared" si="1"/>
        <v>16</v>
      </c>
      <c r="N25" s="620">
        <f t="shared" si="1"/>
        <v>17</v>
      </c>
      <c r="O25" s="620">
        <f t="shared" si="1"/>
        <v>18</v>
      </c>
      <c r="P25" s="620">
        <f t="shared" si="1"/>
        <v>19</v>
      </c>
      <c r="Q25" s="620">
        <f t="shared" si="1"/>
        <v>20</v>
      </c>
      <c r="R25" s="621">
        <f t="shared" si="1"/>
        <v>21</v>
      </c>
      <c r="S25" s="616"/>
      <c r="T25" s="617">
        <f>T24+1</f>
        <v>11</v>
      </c>
      <c r="U25" s="619">
        <f>IF(AND(AA24&gt;0,AA24&lt;31),AA24+1,0)</f>
        <v>15</v>
      </c>
      <c r="V25" s="620">
        <f t="shared" si="2"/>
        <v>16</v>
      </c>
      <c r="W25" s="620">
        <f t="shared" si="2"/>
        <v>17</v>
      </c>
      <c r="X25" s="620">
        <f t="shared" si="2"/>
        <v>18</v>
      </c>
      <c r="Y25" s="620">
        <f t="shared" si="2"/>
        <v>19</v>
      </c>
      <c r="Z25" s="620">
        <f t="shared" si="2"/>
        <v>20</v>
      </c>
      <c r="AA25" s="621">
        <f t="shared" si="2"/>
        <v>21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18</v>
      </c>
      <c r="D26" s="620">
        <f t="shared" si="0"/>
        <v>19</v>
      </c>
      <c r="E26" s="620">
        <f t="shared" si="0"/>
        <v>20</v>
      </c>
      <c r="F26" s="620">
        <f t="shared" si="0"/>
        <v>21</v>
      </c>
      <c r="G26" s="620">
        <f t="shared" si="0"/>
        <v>22</v>
      </c>
      <c r="H26" s="620">
        <f t="shared" si="0"/>
        <v>23</v>
      </c>
      <c r="I26" s="621">
        <f t="shared" si="0"/>
        <v>24</v>
      </c>
      <c r="J26" s="616"/>
      <c r="K26" s="617">
        <f>K25+1</f>
        <v>8</v>
      </c>
      <c r="L26" s="619">
        <f>IF(AND(R25&gt;0,R25&lt;$L$2),R25+1,0)</f>
        <v>22</v>
      </c>
      <c r="M26" s="620">
        <f t="shared" si="1"/>
        <v>23</v>
      </c>
      <c r="N26" s="620">
        <f t="shared" si="1"/>
        <v>24</v>
      </c>
      <c r="O26" s="620">
        <f t="shared" si="1"/>
        <v>25</v>
      </c>
      <c r="P26" s="620">
        <f t="shared" si="1"/>
        <v>26</v>
      </c>
      <c r="Q26" s="620">
        <f t="shared" si="1"/>
        <v>27</v>
      </c>
      <c r="R26" s="621">
        <f t="shared" si="1"/>
        <v>28</v>
      </c>
      <c r="S26" s="616"/>
      <c r="T26" s="617">
        <f>T25+1</f>
        <v>12</v>
      </c>
      <c r="U26" s="619">
        <f>IF(AND(AA25&gt;0,AA25&lt;31),AA25+1,0)</f>
        <v>22</v>
      </c>
      <c r="V26" s="620">
        <f t="shared" si="2"/>
        <v>23</v>
      </c>
      <c r="W26" s="620">
        <f t="shared" si="2"/>
        <v>24</v>
      </c>
      <c r="X26" s="620">
        <f t="shared" si="2"/>
        <v>25</v>
      </c>
      <c r="Y26" s="620">
        <f t="shared" si="2"/>
        <v>26</v>
      </c>
      <c r="Z26" s="620">
        <f t="shared" si="2"/>
        <v>27</v>
      </c>
      <c r="AA26" s="621">
        <f t="shared" si="2"/>
        <v>28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25</v>
      </c>
      <c r="D27" s="620">
        <f t="shared" si="0"/>
        <v>26</v>
      </c>
      <c r="E27" s="620">
        <f t="shared" si="0"/>
        <v>27</v>
      </c>
      <c r="F27" s="620">
        <f t="shared" si="0"/>
        <v>28</v>
      </c>
      <c r="G27" s="620">
        <f t="shared" si="0"/>
        <v>29</v>
      </c>
      <c r="H27" s="620">
        <f t="shared" si="0"/>
        <v>30</v>
      </c>
      <c r="I27" s="621">
        <f t="shared" si="0"/>
        <v>31</v>
      </c>
      <c r="J27" s="616"/>
      <c r="K27" s="617">
        <f>K26+1</f>
        <v>9</v>
      </c>
      <c r="L27" s="619">
        <f>IF(AND(R26&gt;0,R26&lt;$L$2),R26+1,0)</f>
        <v>0</v>
      </c>
      <c r="M27" s="620">
        <f t="shared" si="1"/>
        <v>0</v>
      </c>
      <c r="N27" s="620">
        <f t="shared" si="1"/>
        <v>0</v>
      </c>
      <c r="O27" s="620">
        <f t="shared" si="1"/>
        <v>0</v>
      </c>
      <c r="P27" s="620">
        <f t="shared" si="1"/>
        <v>0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29</v>
      </c>
      <c r="V27" s="620">
        <f t="shared" si="2"/>
        <v>30</v>
      </c>
      <c r="W27" s="620">
        <f t="shared" si="2"/>
        <v>31</v>
      </c>
      <c r="X27" s="620">
        <f t="shared" si="2"/>
        <v>0</v>
      </c>
      <c r="Y27" s="620">
        <f t="shared" si="2"/>
        <v>0</v>
      </c>
      <c r="Z27" s="622">
        <f t="shared" si="2"/>
        <v>0</v>
      </c>
      <c r="AA27" s="621">
        <f t="shared" si="2"/>
        <v>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0</v>
      </c>
      <c r="U28" s="628">
        <f>IF(AND(AA27&gt;0,AA27&lt;31),AA27+1,0)</f>
        <v>0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3" t="s">
        <v>909</v>
      </c>
      <c r="C35" s="653"/>
      <c r="D35" s="653"/>
      <c r="E35" s="653"/>
      <c r="F35" s="653"/>
      <c r="G35" s="653"/>
      <c r="H35" s="653"/>
      <c r="I35" s="653"/>
      <c r="J35" s="602"/>
      <c r="K35" s="656" t="s">
        <v>910</v>
      </c>
      <c r="L35" s="656"/>
      <c r="M35" s="656"/>
      <c r="N35" s="656"/>
      <c r="O35" s="656"/>
      <c r="P35" s="656"/>
      <c r="Q35" s="656"/>
      <c r="R35" s="656"/>
      <c r="S35" s="602"/>
      <c r="T35" s="652" t="s">
        <v>911</v>
      </c>
      <c r="U35" s="652"/>
      <c r="V35" s="652"/>
      <c r="W35" s="652"/>
      <c r="X35" s="652"/>
      <c r="Y35" s="652"/>
      <c r="Z35" s="652"/>
      <c r="AA35" s="652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0</v>
      </c>
      <c r="E37" s="614">
        <f>IF($E$4=1,1,IF(D37&gt;0,D37+1,0))</f>
        <v>0</v>
      </c>
      <c r="F37" s="614">
        <f>IF($F$4=1,1,IF(E37&gt;0,E37+1,0))</f>
        <v>1</v>
      </c>
      <c r="G37" s="614">
        <f>IF($G$4=1,1,IF(F37&gt;0,F37+1,0))</f>
        <v>2</v>
      </c>
      <c r="H37" s="614">
        <f>IF($H$4=1,1,IF(G37&gt;0,G37+1,0))</f>
        <v>3</v>
      </c>
      <c r="I37" s="615">
        <f>IF($I$4=1,1,IF(H37&gt;0,H37+1,0))</f>
        <v>4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0</v>
      </c>
      <c r="P37" s="614">
        <f>IF($P$4=1,1,IF(O37&gt;0,O37+1,0))</f>
        <v>0</v>
      </c>
      <c r="Q37" s="614">
        <f>IF($Q$4=1,1,IF(P37&gt;0,P37+1,0))</f>
        <v>1</v>
      </c>
      <c r="R37" s="615">
        <f>IF($R$4=1,1,IF(Q37&gt;0,Q37+1,0))</f>
        <v>2</v>
      </c>
      <c r="S37" s="616"/>
      <c r="T37" s="617">
        <f>IF(K42&gt;0,K41+1,K41)</f>
        <v>23</v>
      </c>
      <c r="U37" s="613">
        <f>IF($U$4=1,1,0)</f>
        <v>0</v>
      </c>
      <c r="V37" s="614">
        <f>IF($V$4=1,1,IF(U37&gt;0,U37+1,0))</f>
        <v>1</v>
      </c>
      <c r="W37" s="614">
        <f>IF($W$4=1,1,IF(V37&gt;0,V37+1,0))</f>
        <v>2</v>
      </c>
      <c r="X37" s="614">
        <f>IF($X$4=1,1,IF(W37&gt;0,W37+1,0))</f>
        <v>3</v>
      </c>
      <c r="Y37" s="614">
        <f>IF($Y$4=1,1,IF(X37&gt;0,X37+1,0))</f>
        <v>4</v>
      </c>
      <c r="Z37" s="614">
        <f>IF($Z$4=1,1,IF(Y37&gt;0,Y37+1,0))</f>
        <v>5</v>
      </c>
      <c r="AA37" s="615">
        <f>IF($AA$4=1,1,IF(Z37&gt;0,Z37+1,0))</f>
        <v>6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5</v>
      </c>
      <c r="D38" s="620">
        <f aca="true" t="shared" si="3" ref="D38:I42">IF(AND(C38&gt;0,C38&lt;30),C38+1,0)</f>
        <v>6</v>
      </c>
      <c r="E38" s="620">
        <f t="shared" si="3"/>
        <v>7</v>
      </c>
      <c r="F38" s="620">
        <f t="shared" si="3"/>
        <v>8</v>
      </c>
      <c r="G38" s="620">
        <f t="shared" si="3"/>
        <v>9</v>
      </c>
      <c r="H38" s="620">
        <f t="shared" si="3"/>
        <v>10</v>
      </c>
      <c r="I38" s="621">
        <f t="shared" si="3"/>
        <v>11</v>
      </c>
      <c r="J38" s="616"/>
      <c r="K38" s="617">
        <f>K37+1</f>
        <v>19</v>
      </c>
      <c r="L38" s="619">
        <f>IF(AND(R37&gt;0,R37&lt;31),R37+1,0)</f>
        <v>3</v>
      </c>
      <c r="M38" s="620">
        <f aca="true" t="shared" si="4" ref="M38:R42">IF(AND(L38&gt;0,L38&lt;31),L38+1,0)</f>
        <v>4</v>
      </c>
      <c r="N38" s="620">
        <f t="shared" si="4"/>
        <v>5</v>
      </c>
      <c r="O38" s="620">
        <f t="shared" si="4"/>
        <v>6</v>
      </c>
      <c r="P38" s="620">
        <f t="shared" si="4"/>
        <v>7</v>
      </c>
      <c r="Q38" s="620">
        <f t="shared" si="4"/>
        <v>8</v>
      </c>
      <c r="R38" s="621">
        <f t="shared" si="4"/>
        <v>9</v>
      </c>
      <c r="S38" s="616"/>
      <c r="T38" s="617">
        <f>T37+1</f>
        <v>24</v>
      </c>
      <c r="U38" s="619">
        <f>IF(AND(AA37&gt;0,AA37&lt;30),AA37+1,0)</f>
        <v>7</v>
      </c>
      <c r="V38" s="620">
        <f aca="true" t="shared" si="5" ref="V38:AA42">IF(AND(U38&gt;0,U38&lt;30),U38+1,0)</f>
        <v>8</v>
      </c>
      <c r="W38" s="620">
        <f t="shared" si="5"/>
        <v>9</v>
      </c>
      <c r="X38" s="620">
        <f t="shared" si="5"/>
        <v>10</v>
      </c>
      <c r="Y38" s="620">
        <f t="shared" si="5"/>
        <v>11</v>
      </c>
      <c r="Z38" s="620">
        <f t="shared" si="5"/>
        <v>12</v>
      </c>
      <c r="AA38" s="621">
        <f t="shared" si="5"/>
        <v>13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12</v>
      </c>
      <c r="D39" s="620">
        <f t="shared" si="3"/>
        <v>13</v>
      </c>
      <c r="E39" s="620">
        <f t="shared" si="3"/>
        <v>14</v>
      </c>
      <c r="F39" s="620">
        <f t="shared" si="3"/>
        <v>15</v>
      </c>
      <c r="G39" s="620">
        <f t="shared" si="3"/>
        <v>16</v>
      </c>
      <c r="H39" s="620">
        <f t="shared" si="3"/>
        <v>17</v>
      </c>
      <c r="I39" s="621">
        <f t="shared" si="3"/>
        <v>18</v>
      </c>
      <c r="J39" s="616"/>
      <c r="K39" s="617">
        <f>K38+1</f>
        <v>20</v>
      </c>
      <c r="L39" s="619">
        <f>IF(AND(R38&gt;0,R38&lt;31),R38+1,0)</f>
        <v>10</v>
      </c>
      <c r="M39" s="620">
        <f t="shared" si="4"/>
        <v>11</v>
      </c>
      <c r="N39" s="620">
        <f t="shared" si="4"/>
        <v>12</v>
      </c>
      <c r="O39" s="620">
        <f t="shared" si="4"/>
        <v>13</v>
      </c>
      <c r="P39" s="620">
        <f t="shared" si="4"/>
        <v>14</v>
      </c>
      <c r="Q39" s="620">
        <f t="shared" si="4"/>
        <v>15</v>
      </c>
      <c r="R39" s="621">
        <f t="shared" si="4"/>
        <v>16</v>
      </c>
      <c r="S39" s="616"/>
      <c r="T39" s="617">
        <f>T38+1</f>
        <v>25</v>
      </c>
      <c r="U39" s="619">
        <f>IF(AND(AA38&gt;0,AA38&lt;30),AA38+1,0)</f>
        <v>14</v>
      </c>
      <c r="V39" s="620">
        <f t="shared" si="5"/>
        <v>15</v>
      </c>
      <c r="W39" s="620">
        <f t="shared" si="5"/>
        <v>16</v>
      </c>
      <c r="X39" s="620">
        <f t="shared" si="5"/>
        <v>17</v>
      </c>
      <c r="Y39" s="620">
        <f t="shared" si="5"/>
        <v>18</v>
      </c>
      <c r="Z39" s="620">
        <f t="shared" si="5"/>
        <v>19</v>
      </c>
      <c r="AA39" s="621">
        <f t="shared" si="5"/>
        <v>20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19</v>
      </c>
      <c r="D40" s="620">
        <f t="shared" si="3"/>
        <v>20</v>
      </c>
      <c r="E40" s="620">
        <f t="shared" si="3"/>
        <v>21</v>
      </c>
      <c r="F40" s="620">
        <f t="shared" si="3"/>
        <v>22</v>
      </c>
      <c r="G40" s="620">
        <f t="shared" si="3"/>
        <v>23</v>
      </c>
      <c r="H40" s="620">
        <f t="shared" si="3"/>
        <v>24</v>
      </c>
      <c r="I40" s="621">
        <f t="shared" si="3"/>
        <v>25</v>
      </c>
      <c r="J40" s="616"/>
      <c r="K40" s="617">
        <f>K39+1</f>
        <v>21</v>
      </c>
      <c r="L40" s="619">
        <f>IF(AND(R39&gt;0,R39&lt;31),R39+1,0)</f>
        <v>17</v>
      </c>
      <c r="M40" s="620">
        <f t="shared" si="4"/>
        <v>18</v>
      </c>
      <c r="N40" s="620">
        <f t="shared" si="4"/>
        <v>19</v>
      </c>
      <c r="O40" s="620">
        <f t="shared" si="4"/>
        <v>20</v>
      </c>
      <c r="P40" s="620">
        <f t="shared" si="4"/>
        <v>21</v>
      </c>
      <c r="Q40" s="620">
        <f t="shared" si="4"/>
        <v>22</v>
      </c>
      <c r="R40" s="621">
        <f t="shared" si="4"/>
        <v>23</v>
      </c>
      <c r="S40" s="616"/>
      <c r="T40" s="617">
        <f>T39+1</f>
        <v>26</v>
      </c>
      <c r="U40" s="619">
        <f>IF(AND(AA39&gt;0,AA39&lt;30),AA39+1,0)</f>
        <v>21</v>
      </c>
      <c r="V40" s="620">
        <f t="shared" si="5"/>
        <v>22</v>
      </c>
      <c r="W40" s="620">
        <f t="shared" si="5"/>
        <v>23</v>
      </c>
      <c r="X40" s="620">
        <f t="shared" si="5"/>
        <v>24</v>
      </c>
      <c r="Y40" s="620">
        <f t="shared" si="5"/>
        <v>25</v>
      </c>
      <c r="Z40" s="620">
        <f t="shared" si="5"/>
        <v>26</v>
      </c>
      <c r="AA40" s="621">
        <f t="shared" si="5"/>
        <v>27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26</v>
      </c>
      <c r="D41" s="620">
        <f t="shared" si="3"/>
        <v>27</v>
      </c>
      <c r="E41" s="620">
        <f t="shared" si="3"/>
        <v>28</v>
      </c>
      <c r="F41" s="620">
        <f t="shared" si="3"/>
        <v>29</v>
      </c>
      <c r="G41" s="620">
        <f t="shared" si="3"/>
        <v>30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24</v>
      </c>
      <c r="M41" s="620">
        <f t="shared" si="4"/>
        <v>25</v>
      </c>
      <c r="N41" s="620">
        <f t="shared" si="4"/>
        <v>26</v>
      </c>
      <c r="O41" s="620">
        <f t="shared" si="4"/>
        <v>27</v>
      </c>
      <c r="P41" s="620">
        <f t="shared" si="4"/>
        <v>28</v>
      </c>
      <c r="Q41" s="620">
        <f t="shared" si="4"/>
        <v>29</v>
      </c>
      <c r="R41" s="621">
        <f t="shared" si="4"/>
        <v>30</v>
      </c>
      <c r="S41" s="616"/>
      <c r="T41" s="617">
        <f>T40+1</f>
        <v>27</v>
      </c>
      <c r="U41" s="619">
        <f>IF(AND(AA40&gt;0,AA40&lt;30),AA40+1,0)</f>
        <v>28</v>
      </c>
      <c r="V41" s="620">
        <f t="shared" si="5"/>
        <v>29</v>
      </c>
      <c r="W41" s="620">
        <f t="shared" si="5"/>
        <v>30</v>
      </c>
      <c r="X41" s="620">
        <f t="shared" si="5"/>
        <v>0</v>
      </c>
      <c r="Y41" s="620">
        <f t="shared" si="5"/>
        <v>0</v>
      </c>
      <c r="Z41" s="620">
        <f t="shared" si="5"/>
        <v>0</v>
      </c>
      <c r="AA41" s="621">
        <f t="shared" si="5"/>
        <v>0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23</v>
      </c>
      <c r="L42" s="628">
        <f>IF(AND(R41&gt;0,R41&lt;31),R41+1,0)</f>
        <v>31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0</v>
      </c>
      <c r="U42" s="628">
        <f>IF(AND(AA41&gt;0,AA41&lt;30),AA41+1,0)</f>
        <v>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2" t="s">
        <v>912</v>
      </c>
      <c r="C49" s="652"/>
      <c r="D49" s="652"/>
      <c r="E49" s="652"/>
      <c r="F49" s="652"/>
      <c r="G49" s="652"/>
      <c r="H49" s="652"/>
      <c r="I49" s="652"/>
      <c r="J49" s="602"/>
      <c r="K49" s="653" t="s">
        <v>913</v>
      </c>
      <c r="L49" s="653"/>
      <c r="M49" s="653"/>
      <c r="N49" s="653"/>
      <c r="O49" s="653"/>
      <c r="P49" s="653"/>
      <c r="Q49" s="653"/>
      <c r="R49" s="653"/>
      <c r="S49" s="602"/>
      <c r="T49" s="654" t="s">
        <v>914</v>
      </c>
      <c r="U49" s="654"/>
      <c r="V49" s="654"/>
      <c r="W49" s="654"/>
      <c r="X49" s="654"/>
      <c r="Y49" s="654"/>
      <c r="Z49" s="654"/>
      <c r="AA49" s="654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28</v>
      </c>
      <c r="C51" s="613">
        <f>IF($C$5=1,1,0)</f>
        <v>0</v>
      </c>
      <c r="D51" s="614">
        <f>IF($D$5=1,1,IF(C51&gt;0,C51+1,0))</f>
        <v>0</v>
      </c>
      <c r="E51" s="614">
        <f>IF($E$5=1,1,IF(D51&gt;0,D51+1,0))</f>
        <v>0</v>
      </c>
      <c r="F51" s="614">
        <f>IF($F$5=1,1,IF(E51&gt;0,E51+1,0))</f>
        <v>1</v>
      </c>
      <c r="G51" s="614">
        <f>IF($G$5=1,1,IF(F51&gt;0,F51+1,0))</f>
        <v>2</v>
      </c>
      <c r="H51" s="614">
        <f>IF($H$5=1,1,IF(G51&gt;0,G51+1,0))</f>
        <v>3</v>
      </c>
      <c r="I51" s="615">
        <f>IF($I$5=1,1,IF(H51&gt;0,H51+1,0))</f>
        <v>4</v>
      </c>
      <c r="J51" s="616"/>
      <c r="K51" s="617">
        <f>IF(B56&gt;0,B55+1,B55)</f>
        <v>32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0</v>
      </c>
      <c r="Q51" s="614">
        <f>IF($Q$5=1,1,IF(P51&gt;0,P51+1,0))</f>
        <v>0</v>
      </c>
      <c r="R51" s="615">
        <f>IF($R$5=1,1,IF(Q51&gt;0,Q51+1,0))</f>
        <v>1</v>
      </c>
      <c r="S51" s="616"/>
      <c r="T51" s="617">
        <f>IF(K56&gt;0,K55+1,K55)</f>
        <v>37</v>
      </c>
      <c r="U51" s="613">
        <f>IF($U$5=1,1,0)</f>
        <v>0</v>
      </c>
      <c r="V51" s="614">
        <f>IF($V$5=1,1,IF(U51&gt;0,U51+1,0))</f>
        <v>0</v>
      </c>
      <c r="W51" s="614">
        <f>IF($W$5=1,1,IF(V51&gt;0,V51+1,0))</f>
        <v>1</v>
      </c>
      <c r="X51" s="614">
        <f>IF($X$5=1,1,IF(W51&gt;0,W51+1,0))</f>
        <v>2</v>
      </c>
      <c r="Y51" s="614">
        <f>IF($Y$5=1,1,IF(X51&gt;0,X51+1,0))</f>
        <v>3</v>
      </c>
      <c r="Z51" s="636">
        <f>IF($Z$5=1,1,IF(Y51&gt;0,Y51+1,0))</f>
        <v>4</v>
      </c>
      <c r="AA51" s="615">
        <f>IF($AA$5=1,1,IF(Z51&gt;0,Z51+1,0))</f>
        <v>5</v>
      </c>
      <c r="AB51" s="593"/>
    </row>
    <row r="52" spans="1:28" ht="18" customHeight="1">
      <c r="A52" s="611"/>
      <c r="B52" s="617">
        <f>B51+1</f>
        <v>29</v>
      </c>
      <c r="C52" s="619">
        <f>IF(AND(I51&gt;0,I51&lt;31),I51+1,0)</f>
        <v>5</v>
      </c>
      <c r="D52" s="620">
        <f aca="true" t="shared" si="6" ref="D52:I56">IF(AND(C52&gt;0,C52&lt;31),C52+1,0)</f>
        <v>6</v>
      </c>
      <c r="E52" s="620">
        <f t="shared" si="6"/>
        <v>7</v>
      </c>
      <c r="F52" s="620">
        <f t="shared" si="6"/>
        <v>8</v>
      </c>
      <c r="G52" s="620">
        <f t="shared" si="6"/>
        <v>9</v>
      </c>
      <c r="H52" s="620">
        <f t="shared" si="6"/>
        <v>10</v>
      </c>
      <c r="I52" s="621">
        <f t="shared" si="6"/>
        <v>11</v>
      </c>
      <c r="J52" s="616"/>
      <c r="K52" s="617">
        <f>K51+1</f>
        <v>33</v>
      </c>
      <c r="L52" s="619">
        <f>IF(AND(R51&gt;0,R51&lt;31),R51+1,0)</f>
        <v>2</v>
      </c>
      <c r="M52" s="620">
        <f aca="true" t="shared" si="7" ref="M52:R56">IF(AND(L52&gt;0,L52&lt;31),L52+1,0)</f>
        <v>3</v>
      </c>
      <c r="N52" s="620">
        <f t="shared" si="7"/>
        <v>4</v>
      </c>
      <c r="O52" s="620">
        <f t="shared" si="7"/>
        <v>5</v>
      </c>
      <c r="P52" s="620">
        <f t="shared" si="7"/>
        <v>6</v>
      </c>
      <c r="Q52" s="620">
        <f t="shared" si="7"/>
        <v>7</v>
      </c>
      <c r="R52" s="621">
        <f t="shared" si="7"/>
        <v>8</v>
      </c>
      <c r="S52" s="616"/>
      <c r="T52" s="617">
        <f>T51+1</f>
        <v>38</v>
      </c>
      <c r="U52" s="619">
        <f>IF(AND(AA51&gt;0,AA51&lt;30),AA51+1,0)</f>
        <v>6</v>
      </c>
      <c r="V52" s="620">
        <f aca="true" t="shared" si="8" ref="V52:AA56">IF(AND(U52&gt;0,U52&lt;30),U52+1,0)</f>
        <v>7</v>
      </c>
      <c r="W52" s="620">
        <f t="shared" si="8"/>
        <v>8</v>
      </c>
      <c r="X52" s="620">
        <f t="shared" si="8"/>
        <v>9</v>
      </c>
      <c r="Y52" s="620">
        <f t="shared" si="8"/>
        <v>10</v>
      </c>
      <c r="Z52" s="637">
        <f t="shared" si="8"/>
        <v>11</v>
      </c>
      <c r="AA52" s="621">
        <f t="shared" si="8"/>
        <v>12</v>
      </c>
      <c r="AB52" s="593"/>
    </row>
    <row r="53" spans="1:28" ht="18" customHeight="1">
      <c r="A53" s="611"/>
      <c r="B53" s="617">
        <f>B52+1</f>
        <v>30</v>
      </c>
      <c r="C53" s="619">
        <f>IF(AND(I52&gt;0,I52&lt;31),I52+1,0)</f>
        <v>12</v>
      </c>
      <c r="D53" s="620">
        <f t="shared" si="6"/>
        <v>13</v>
      </c>
      <c r="E53" s="620">
        <f t="shared" si="6"/>
        <v>14</v>
      </c>
      <c r="F53" s="620">
        <f t="shared" si="6"/>
        <v>15</v>
      </c>
      <c r="G53" s="620">
        <f t="shared" si="6"/>
        <v>16</v>
      </c>
      <c r="H53" s="620">
        <f t="shared" si="6"/>
        <v>17</v>
      </c>
      <c r="I53" s="621">
        <f t="shared" si="6"/>
        <v>18</v>
      </c>
      <c r="J53" s="616"/>
      <c r="K53" s="617">
        <f>K52+1</f>
        <v>34</v>
      </c>
      <c r="L53" s="619">
        <f>IF(AND(R52&gt;0,R52&lt;31),R52+1,0)</f>
        <v>9</v>
      </c>
      <c r="M53" s="620">
        <f t="shared" si="7"/>
        <v>10</v>
      </c>
      <c r="N53" s="620">
        <f t="shared" si="7"/>
        <v>11</v>
      </c>
      <c r="O53" s="620">
        <f t="shared" si="7"/>
        <v>12</v>
      </c>
      <c r="P53" s="620">
        <f t="shared" si="7"/>
        <v>13</v>
      </c>
      <c r="Q53" s="620">
        <f t="shared" si="7"/>
        <v>14</v>
      </c>
      <c r="R53" s="621">
        <f t="shared" si="7"/>
        <v>15</v>
      </c>
      <c r="S53" s="616"/>
      <c r="T53" s="617">
        <f>T52+1</f>
        <v>39</v>
      </c>
      <c r="U53" s="619">
        <f>IF(AND(AA52&gt;0,AA52&lt;30),AA52+1,0)</f>
        <v>13</v>
      </c>
      <c r="V53" s="620">
        <f t="shared" si="8"/>
        <v>14</v>
      </c>
      <c r="W53" s="620">
        <f t="shared" si="8"/>
        <v>15</v>
      </c>
      <c r="X53" s="620">
        <f t="shared" si="8"/>
        <v>16</v>
      </c>
      <c r="Y53" s="620">
        <f t="shared" si="8"/>
        <v>17</v>
      </c>
      <c r="Z53" s="637">
        <f t="shared" si="8"/>
        <v>18</v>
      </c>
      <c r="AA53" s="621">
        <f t="shared" si="8"/>
        <v>19</v>
      </c>
      <c r="AB53" s="593"/>
    </row>
    <row r="54" spans="1:28" ht="18" customHeight="1">
      <c r="A54" s="611"/>
      <c r="B54" s="617">
        <f>B53+1</f>
        <v>31</v>
      </c>
      <c r="C54" s="619">
        <f>IF(AND(I53&gt;0,I53&lt;31),I53+1,0)</f>
        <v>19</v>
      </c>
      <c r="D54" s="620">
        <f t="shared" si="6"/>
        <v>20</v>
      </c>
      <c r="E54" s="620">
        <f t="shared" si="6"/>
        <v>21</v>
      </c>
      <c r="F54" s="620">
        <f t="shared" si="6"/>
        <v>22</v>
      </c>
      <c r="G54" s="620">
        <f t="shared" si="6"/>
        <v>23</v>
      </c>
      <c r="H54" s="620">
        <f t="shared" si="6"/>
        <v>24</v>
      </c>
      <c r="I54" s="621">
        <f t="shared" si="6"/>
        <v>25</v>
      </c>
      <c r="J54" s="616"/>
      <c r="K54" s="617">
        <f>K53+1</f>
        <v>35</v>
      </c>
      <c r="L54" s="619">
        <f>IF(AND(R53&gt;0,R53&lt;31),R53+1,0)</f>
        <v>16</v>
      </c>
      <c r="M54" s="620">
        <f t="shared" si="7"/>
        <v>17</v>
      </c>
      <c r="N54" s="620">
        <f t="shared" si="7"/>
        <v>18</v>
      </c>
      <c r="O54" s="620">
        <f t="shared" si="7"/>
        <v>19</v>
      </c>
      <c r="P54" s="620">
        <f t="shared" si="7"/>
        <v>20</v>
      </c>
      <c r="Q54" s="620">
        <f t="shared" si="7"/>
        <v>21</v>
      </c>
      <c r="R54" s="621">
        <f t="shared" si="7"/>
        <v>22</v>
      </c>
      <c r="S54" s="616"/>
      <c r="T54" s="617">
        <f>T53+1</f>
        <v>40</v>
      </c>
      <c r="U54" s="619">
        <f>IF(AND(AA53&gt;0,AA53&lt;30),AA53+1,0)</f>
        <v>20</v>
      </c>
      <c r="V54" s="620">
        <f t="shared" si="8"/>
        <v>21</v>
      </c>
      <c r="W54" s="620">
        <f t="shared" si="8"/>
        <v>22</v>
      </c>
      <c r="X54" s="620">
        <f t="shared" si="8"/>
        <v>23</v>
      </c>
      <c r="Y54" s="620">
        <f t="shared" si="8"/>
        <v>24</v>
      </c>
      <c r="Z54" s="637">
        <f t="shared" si="8"/>
        <v>25</v>
      </c>
      <c r="AA54" s="621">
        <f t="shared" si="8"/>
        <v>26</v>
      </c>
      <c r="AB54" s="593"/>
    </row>
    <row r="55" spans="1:28" ht="18" customHeight="1">
      <c r="A55" s="611"/>
      <c r="B55" s="617">
        <f>B54+1</f>
        <v>32</v>
      </c>
      <c r="C55" s="619">
        <f>IF(AND(I54&gt;0,I54&lt;31),I54+1,0)</f>
        <v>26</v>
      </c>
      <c r="D55" s="620">
        <f t="shared" si="6"/>
        <v>27</v>
      </c>
      <c r="E55" s="620">
        <f t="shared" si="6"/>
        <v>28</v>
      </c>
      <c r="F55" s="620">
        <f t="shared" si="6"/>
        <v>29</v>
      </c>
      <c r="G55" s="620">
        <f t="shared" si="6"/>
        <v>30</v>
      </c>
      <c r="H55" s="620">
        <f t="shared" si="6"/>
        <v>31</v>
      </c>
      <c r="I55" s="621">
        <f t="shared" si="6"/>
        <v>0</v>
      </c>
      <c r="J55" s="616"/>
      <c r="K55" s="617">
        <f>K54+1</f>
        <v>36</v>
      </c>
      <c r="L55" s="619">
        <f>IF(AND(R54&gt;0,R54&lt;31),R54+1,0)</f>
        <v>23</v>
      </c>
      <c r="M55" s="620">
        <f t="shared" si="7"/>
        <v>24</v>
      </c>
      <c r="N55" s="620">
        <f t="shared" si="7"/>
        <v>25</v>
      </c>
      <c r="O55" s="620">
        <f t="shared" si="7"/>
        <v>26</v>
      </c>
      <c r="P55" s="620">
        <f t="shared" si="7"/>
        <v>27</v>
      </c>
      <c r="Q55" s="620">
        <f t="shared" si="7"/>
        <v>28</v>
      </c>
      <c r="R55" s="621">
        <f t="shared" si="7"/>
        <v>29</v>
      </c>
      <c r="S55" s="616"/>
      <c r="T55" s="617">
        <f>T54+1</f>
        <v>41</v>
      </c>
      <c r="U55" s="619">
        <f>IF(AND(AA54&gt;0,AA54&lt;30),AA54+1,0)</f>
        <v>27</v>
      </c>
      <c r="V55" s="620">
        <f t="shared" si="8"/>
        <v>28</v>
      </c>
      <c r="W55" s="620">
        <f t="shared" si="8"/>
        <v>29</v>
      </c>
      <c r="X55" s="620">
        <f t="shared" si="8"/>
        <v>30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37</v>
      </c>
      <c r="L56" s="628">
        <f>IF(AND(R55&gt;0,R55&lt;31),R55+1,0)</f>
        <v>30</v>
      </c>
      <c r="M56" s="625">
        <f t="shared" si="7"/>
        <v>31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5" t="s">
        <v>915</v>
      </c>
      <c r="C63" s="655"/>
      <c r="D63" s="655"/>
      <c r="E63" s="655"/>
      <c r="F63" s="655"/>
      <c r="G63" s="655"/>
      <c r="H63" s="655"/>
      <c r="I63" s="655"/>
      <c r="J63" s="602"/>
      <c r="K63" s="652" t="s">
        <v>916</v>
      </c>
      <c r="L63" s="652"/>
      <c r="M63" s="652"/>
      <c r="N63" s="652"/>
      <c r="O63" s="652"/>
      <c r="P63" s="652"/>
      <c r="Q63" s="652"/>
      <c r="R63" s="652"/>
      <c r="S63" s="602"/>
      <c r="T63" s="653" t="s">
        <v>917</v>
      </c>
      <c r="U63" s="653"/>
      <c r="V63" s="653"/>
      <c r="W63" s="653"/>
      <c r="X63" s="653"/>
      <c r="Y63" s="653"/>
      <c r="Z63" s="653"/>
      <c r="AA63" s="653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42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0</v>
      </c>
      <c r="F65" s="614">
        <f>IF($F$6=1,1,IF(E65&gt;0,E65+1,0))</f>
        <v>0</v>
      </c>
      <c r="G65" s="614">
        <f>IF($G$6=1,1,IF(F65&gt;0,F65+1,0))</f>
        <v>1</v>
      </c>
      <c r="H65" s="614">
        <f>IF($H$6=1,1,IF(G65&gt;0,G65+1,0))</f>
        <v>2</v>
      </c>
      <c r="I65" s="615">
        <f>IF($I$6=1,1,IF(H65&gt;0,H65+1,0))</f>
        <v>3</v>
      </c>
      <c r="J65" s="616"/>
      <c r="K65" s="617">
        <f>IF(B70&gt;0,B69+1,B69)</f>
        <v>46</v>
      </c>
      <c r="L65" s="613">
        <f>IF($L$6=1,1,0)</f>
        <v>1</v>
      </c>
      <c r="M65" s="614">
        <f>IF($M$6=1,1,IF(L65&gt;0,L65+1,0))</f>
        <v>2</v>
      </c>
      <c r="N65" s="614">
        <f>IF($N$6=1,1,IF(M65&gt;0,M65+1,0))</f>
        <v>3</v>
      </c>
      <c r="O65" s="614">
        <f>IF($O$6=1,1,IF(N65&gt;0,N65+1,0))</f>
        <v>4</v>
      </c>
      <c r="P65" s="614">
        <f>IF($P$6=1,1,IF(O65&gt;0,O65+1,0))</f>
        <v>5</v>
      </c>
      <c r="Q65" s="614">
        <f>IF($Q$6=1,1,IF(P65&gt;0,P65+1,0))</f>
        <v>6</v>
      </c>
      <c r="R65" s="615">
        <f>IF($R$6=1,1,IF(Q65&gt;0,Q65+1,0))</f>
        <v>7</v>
      </c>
      <c r="S65" s="616"/>
      <c r="T65" s="617">
        <f>IF(K70&gt;0,K69+1,K69)</f>
        <v>50</v>
      </c>
      <c r="U65" s="613">
        <f>IF($U$6=1,1,0)</f>
        <v>0</v>
      </c>
      <c r="V65" s="614">
        <f>IF($V$6=1,1,IF(U65&gt;0,U65+1,0))</f>
        <v>0</v>
      </c>
      <c r="W65" s="614">
        <f>IF($W$6=1,1,IF(V65&gt;0,V65+1,0))</f>
        <v>1</v>
      </c>
      <c r="X65" s="614">
        <f>IF($X$6=1,1,IF(W65&gt;0,W65+1,0))</f>
        <v>2</v>
      </c>
      <c r="Y65" s="614">
        <f>IF($Y$6=1,1,IF(X65&gt;0,X65+1,0))</f>
        <v>3</v>
      </c>
      <c r="Z65" s="639">
        <f>IF($Z$6=1,1,IF(Y65&gt;0,Y65+1,0))</f>
        <v>4</v>
      </c>
      <c r="AA65" s="615">
        <f>IF($AA$6=1,1,IF(Z65&gt;0,Z65+1,0))</f>
        <v>5</v>
      </c>
      <c r="AB65" s="593"/>
    </row>
    <row r="66" spans="1:28" ht="18" customHeight="1">
      <c r="A66" s="611"/>
      <c r="B66" s="617">
        <f>B65+1</f>
        <v>43</v>
      </c>
      <c r="C66" s="619">
        <f>IF(AND(I65&gt;0,I65&lt;31),I65+1,0)</f>
        <v>4</v>
      </c>
      <c r="D66" s="620">
        <f aca="true" t="shared" si="9" ref="D66:I70">IF(AND(C66&gt;0,C66&lt;31),C66+1,0)</f>
        <v>5</v>
      </c>
      <c r="E66" s="620">
        <f t="shared" si="9"/>
        <v>6</v>
      </c>
      <c r="F66" s="620">
        <f t="shared" si="9"/>
        <v>7</v>
      </c>
      <c r="G66" s="620">
        <f t="shared" si="9"/>
        <v>8</v>
      </c>
      <c r="H66" s="620">
        <f t="shared" si="9"/>
        <v>9</v>
      </c>
      <c r="I66" s="621">
        <f t="shared" si="9"/>
        <v>10</v>
      </c>
      <c r="J66" s="616"/>
      <c r="K66" s="617">
        <f>K65+1</f>
        <v>47</v>
      </c>
      <c r="L66" s="640">
        <f>IF(AND(R65&gt;0,R65&lt;30),R65+1,0)</f>
        <v>8</v>
      </c>
      <c r="M66" s="620">
        <f aca="true" t="shared" si="10" ref="M66:R70">IF(AND(L66&gt;0,L66&lt;30),L66+1,0)</f>
        <v>9</v>
      </c>
      <c r="N66" s="620">
        <f t="shared" si="10"/>
        <v>10</v>
      </c>
      <c r="O66" s="620">
        <f t="shared" si="10"/>
        <v>11</v>
      </c>
      <c r="P66" s="620">
        <f t="shared" si="10"/>
        <v>12</v>
      </c>
      <c r="Q66" s="620">
        <f t="shared" si="10"/>
        <v>13</v>
      </c>
      <c r="R66" s="621">
        <f t="shared" si="10"/>
        <v>14</v>
      </c>
      <c r="S66" s="616"/>
      <c r="T66" s="617">
        <f>T65+1</f>
        <v>51</v>
      </c>
      <c r="U66" s="619">
        <f>IF(AND(AA65&gt;0,AA65&lt;31),AA65+1,0)</f>
        <v>6</v>
      </c>
      <c r="V66" s="620">
        <f aca="true" t="shared" si="11" ref="V66:AA70">IF(AND(U66&gt;0,U66&lt;31),U66+1,0)</f>
        <v>7</v>
      </c>
      <c r="W66" s="620">
        <f t="shared" si="11"/>
        <v>8</v>
      </c>
      <c r="X66" s="620">
        <f t="shared" si="11"/>
        <v>9</v>
      </c>
      <c r="Y66" s="620">
        <f t="shared" si="11"/>
        <v>10</v>
      </c>
      <c r="Z66" s="641">
        <f t="shared" si="11"/>
        <v>11</v>
      </c>
      <c r="AA66" s="621">
        <f t="shared" si="11"/>
        <v>12</v>
      </c>
      <c r="AB66" s="593"/>
    </row>
    <row r="67" spans="1:28" ht="18" customHeight="1">
      <c r="A67" s="611"/>
      <c r="B67" s="617">
        <f>B66+1</f>
        <v>44</v>
      </c>
      <c r="C67" s="619">
        <f>IF(AND(I66&gt;0,I66&lt;31),I66+1,0)</f>
        <v>11</v>
      </c>
      <c r="D67" s="620">
        <f t="shared" si="9"/>
        <v>12</v>
      </c>
      <c r="E67" s="620">
        <f t="shared" si="9"/>
        <v>13</v>
      </c>
      <c r="F67" s="620">
        <f t="shared" si="9"/>
        <v>14</v>
      </c>
      <c r="G67" s="620">
        <f t="shared" si="9"/>
        <v>15</v>
      </c>
      <c r="H67" s="620">
        <f t="shared" si="9"/>
        <v>16</v>
      </c>
      <c r="I67" s="621">
        <f t="shared" si="9"/>
        <v>17</v>
      </c>
      <c r="J67" s="616"/>
      <c r="K67" s="617">
        <f>K66+1</f>
        <v>48</v>
      </c>
      <c r="L67" s="640">
        <f>IF(AND(R66&gt;0,R66&lt;30),R66+1,0)</f>
        <v>15</v>
      </c>
      <c r="M67" s="620">
        <f t="shared" si="10"/>
        <v>16</v>
      </c>
      <c r="N67" s="620">
        <f t="shared" si="10"/>
        <v>17</v>
      </c>
      <c r="O67" s="620">
        <f t="shared" si="10"/>
        <v>18</v>
      </c>
      <c r="P67" s="620">
        <f t="shared" si="10"/>
        <v>19</v>
      </c>
      <c r="Q67" s="620">
        <f t="shared" si="10"/>
        <v>20</v>
      </c>
      <c r="R67" s="621">
        <f t="shared" si="10"/>
        <v>21</v>
      </c>
      <c r="S67" s="616"/>
      <c r="T67" s="617">
        <f>T66+1</f>
        <v>52</v>
      </c>
      <c r="U67" s="619">
        <f>IF(AND(AA66&gt;0,AA66&lt;31),AA66+1,0)</f>
        <v>13</v>
      </c>
      <c r="V67" s="620">
        <f t="shared" si="11"/>
        <v>14</v>
      </c>
      <c r="W67" s="620">
        <f t="shared" si="11"/>
        <v>15</v>
      </c>
      <c r="X67" s="620">
        <f t="shared" si="11"/>
        <v>16</v>
      </c>
      <c r="Y67" s="620">
        <f t="shared" si="11"/>
        <v>17</v>
      </c>
      <c r="Z67" s="641">
        <f t="shared" si="11"/>
        <v>18</v>
      </c>
      <c r="AA67" s="621">
        <f t="shared" si="11"/>
        <v>19</v>
      </c>
      <c r="AB67" s="593"/>
    </row>
    <row r="68" spans="1:28" ht="18" customHeight="1">
      <c r="A68" s="611"/>
      <c r="B68" s="617">
        <f>B67+1</f>
        <v>45</v>
      </c>
      <c r="C68" s="619">
        <f>IF(AND(I67&gt;0,I67&lt;31),I67+1,0)</f>
        <v>18</v>
      </c>
      <c r="D68" s="620">
        <f t="shared" si="9"/>
        <v>19</v>
      </c>
      <c r="E68" s="620">
        <f t="shared" si="9"/>
        <v>20</v>
      </c>
      <c r="F68" s="620">
        <f t="shared" si="9"/>
        <v>21</v>
      </c>
      <c r="G68" s="620">
        <f t="shared" si="9"/>
        <v>22</v>
      </c>
      <c r="H68" s="620">
        <f t="shared" si="9"/>
        <v>23</v>
      </c>
      <c r="I68" s="621">
        <f t="shared" si="9"/>
        <v>24</v>
      </c>
      <c r="J68" s="616"/>
      <c r="K68" s="617">
        <f>K67+1</f>
        <v>49</v>
      </c>
      <c r="L68" s="640">
        <f>IF(AND(R67&gt;0,R67&lt;30),R67+1,0)</f>
        <v>22</v>
      </c>
      <c r="M68" s="620">
        <f t="shared" si="10"/>
        <v>23</v>
      </c>
      <c r="N68" s="620">
        <f t="shared" si="10"/>
        <v>24</v>
      </c>
      <c r="O68" s="620">
        <f t="shared" si="10"/>
        <v>25</v>
      </c>
      <c r="P68" s="620">
        <f t="shared" si="10"/>
        <v>26</v>
      </c>
      <c r="Q68" s="620">
        <f t="shared" si="10"/>
        <v>27</v>
      </c>
      <c r="R68" s="621">
        <f t="shared" si="10"/>
        <v>28</v>
      </c>
      <c r="S68" s="616"/>
      <c r="T68" s="617">
        <f>T67+1</f>
        <v>53</v>
      </c>
      <c r="U68" s="619">
        <f>IF(AND(AA67&gt;0,AA67&lt;31),AA67+1,0)</f>
        <v>20</v>
      </c>
      <c r="V68" s="620">
        <f t="shared" si="11"/>
        <v>21</v>
      </c>
      <c r="W68" s="620">
        <f t="shared" si="11"/>
        <v>22</v>
      </c>
      <c r="X68" s="620">
        <f t="shared" si="11"/>
        <v>23</v>
      </c>
      <c r="Y68" s="620">
        <f t="shared" si="11"/>
        <v>24</v>
      </c>
      <c r="Z68" s="641">
        <f t="shared" si="11"/>
        <v>25</v>
      </c>
      <c r="AA68" s="621">
        <f t="shared" si="11"/>
        <v>26</v>
      </c>
      <c r="AB68" s="593"/>
    </row>
    <row r="69" spans="1:28" ht="18" customHeight="1">
      <c r="A69" s="611"/>
      <c r="B69" s="617">
        <f>B68+1</f>
        <v>46</v>
      </c>
      <c r="C69" s="619">
        <f>IF(AND(I68&gt;0,I68&lt;31),I68+1,0)</f>
        <v>25</v>
      </c>
      <c r="D69" s="620">
        <f t="shared" si="9"/>
        <v>26</v>
      </c>
      <c r="E69" s="620">
        <f t="shared" si="9"/>
        <v>27</v>
      </c>
      <c r="F69" s="620">
        <f t="shared" si="9"/>
        <v>28</v>
      </c>
      <c r="G69" s="620">
        <f t="shared" si="9"/>
        <v>29</v>
      </c>
      <c r="H69" s="620">
        <f t="shared" si="9"/>
        <v>30</v>
      </c>
      <c r="I69" s="621">
        <f t="shared" si="9"/>
        <v>31</v>
      </c>
      <c r="J69" s="616"/>
      <c r="K69" s="617">
        <f>K68+1</f>
        <v>50</v>
      </c>
      <c r="L69" s="640">
        <f>IF(AND(R68&gt;0,R68&lt;30),R68+1,0)</f>
        <v>29</v>
      </c>
      <c r="M69" s="620">
        <f t="shared" si="10"/>
        <v>30</v>
      </c>
      <c r="N69" s="620">
        <f t="shared" si="10"/>
        <v>0</v>
      </c>
      <c r="O69" s="620">
        <f t="shared" si="10"/>
        <v>0</v>
      </c>
      <c r="P69" s="620">
        <f t="shared" si="10"/>
        <v>0</v>
      </c>
      <c r="Q69" s="620">
        <f t="shared" si="10"/>
        <v>0</v>
      </c>
      <c r="R69" s="621">
        <f t="shared" si="10"/>
        <v>0</v>
      </c>
      <c r="S69" s="616"/>
      <c r="T69" s="617">
        <f>T68+1</f>
        <v>54</v>
      </c>
      <c r="U69" s="619">
        <f>IF(AND(AA68&gt;0,AA68&lt;31),AA68+1,0)</f>
        <v>27</v>
      </c>
      <c r="V69" s="620">
        <f t="shared" si="11"/>
        <v>28</v>
      </c>
      <c r="W69" s="620">
        <f t="shared" si="11"/>
        <v>29</v>
      </c>
      <c r="X69" s="620">
        <f t="shared" si="11"/>
        <v>30</v>
      </c>
      <c r="Y69" s="620">
        <f t="shared" si="11"/>
        <v>31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T21:AA21"/>
    <mergeCell ref="T35:AA35"/>
    <mergeCell ref="K35:R35"/>
    <mergeCell ref="B35:I35"/>
    <mergeCell ref="I8:K8"/>
    <mergeCell ref="P12:Q12"/>
    <mergeCell ref="J12:O12"/>
    <mergeCell ref="B21:I21"/>
    <mergeCell ref="K21:R21"/>
    <mergeCell ref="B49:I49"/>
    <mergeCell ref="K49:R49"/>
    <mergeCell ref="T49:AA49"/>
    <mergeCell ref="T63:AA63"/>
    <mergeCell ref="K63:R63"/>
    <mergeCell ref="B63:I63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zoomScale="75" zoomScaleNormal="75" zoomScalePageLayoutView="0" workbookViewId="0" topLeftCell="A1">
      <selection activeCell="K21" sqref="K21"/>
    </sheetView>
  </sheetViews>
  <sheetFormatPr defaultColWidth="9.77734375" defaultRowHeight="15"/>
  <cols>
    <col min="1" max="1" width="7.77734375" style="0" customWidth="1"/>
    <col min="2" max="2" width="14.77734375" style="0" customWidth="1"/>
    <col min="3" max="3" width="9.77734375" style="0" customWidth="1"/>
    <col min="4" max="4" width="12.77734375" style="0" customWidth="1"/>
    <col min="5" max="7" width="9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</c>
      <c r="C4" s="50" t="s">
        <v>90</v>
      </c>
      <c r="D4" s="3"/>
      <c r="E4" s="138">
        <f>IF(D4+D5+D6="","",TRUNC(B4))</f>
      </c>
      <c r="F4" s="15" t="s">
        <v>90</v>
      </c>
      <c r="G4" s="38" t="s">
        <v>1049</v>
      </c>
      <c r="H4" s="17">
        <f>IF(D4+D5+D6="","",SIN(B7/180*PI()))</f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</c>
      <c r="F5" s="15" t="s">
        <v>111</v>
      </c>
      <c r="G5" s="38" t="s">
        <v>1050</v>
      </c>
      <c r="H5" s="17">
        <f>IF(D4+D5+D6="","",COS(B7/180*PI()))</f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</c>
      <c r="F6" s="15" t="s">
        <v>112</v>
      </c>
      <c r="G6" s="18"/>
      <c r="H6" s="134"/>
    </row>
    <row r="7" spans="2:8" ht="15">
      <c r="B7" s="53">
        <f>IF(D4+D5+D6="","",SUM(B4+B5+B6))</f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1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Abampere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Ampere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E8" sqref="E8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9.77734375" style="0" customWidth="1"/>
    <col min="8" max="8" width="10.77734375" style="0" customWidth="1"/>
    <col min="9" max="9" width="5.77734375" style="0" customWidth="1"/>
    <col min="10" max="10" width="9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G54" sqref="G54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J30" sqref="J30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/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/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/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</c>
      <c r="G6" s="85"/>
      <c r="H6" s="88">
        <f>IF(D5="","",(((D3*6.2)+(D4*12.7)+65)-D5*6.8)*K5)</f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>
        <f>IF(D3="","","Approximate daily calorie intake to")</f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>
        <f>IF(D3="","",CONCATENATE("maintain a weight of ",D3," pounds."))</f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>
        <f>IF(D4="","","Your body mass index is")</f>
      </c>
      <c r="I12" s="88">
        <f>IF(D4="","",(D3*0.45)/((D4*0.0254)^2))</f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>
        <f>IF(D4="","","Your maximum weight should be")</f>
      </c>
      <c r="I13" s="88">
        <f>IF(D4="","",(((D4*0.0254)^2)/0.45)*25)</f>
      </c>
      <c r="J13" s="316">
        <f>IF(D4="","","pounds")</f>
      </c>
    </row>
    <row r="14" spans="1:10" ht="12.75">
      <c r="A14" s="84"/>
      <c r="B14" s="90"/>
      <c r="C14" s="87"/>
      <c r="D14" s="85"/>
      <c r="E14" s="87"/>
      <c r="F14" s="85"/>
      <c r="G14" s="85"/>
      <c r="H14" s="315">
        <f>IF(D4="","","Your minimum weight should be")</f>
      </c>
      <c r="I14" s="88">
        <f>IF(D4="","",(((D4*0.0254)^2)/0.45)*20)</f>
      </c>
      <c r="J14" s="316">
        <f>IF(D4="","","pounds")</f>
      </c>
    </row>
    <row r="15" spans="2:10" ht="15.75" customHeight="1" thickBot="1">
      <c r="B15" s="318"/>
      <c r="C15" s="319">
        <f>IF(D3="","","Your target body mass index should be 20 to 25.  Over 30 is considered obese.")</f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F5" sqref="F5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L2" sqref="L2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/>
      <c r="C3" s="15" t="s">
        <v>55</v>
      </c>
      <c r="D3" s="16">
        <f>IF(B3="","",+B3/25.4)</f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6" sqref="B6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B1">
      <selection activeCell="P50" sqref="P5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9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Ali</cp:lastModifiedBy>
  <cp:lastPrinted>2006-01-11T01:28:40Z</cp:lastPrinted>
  <dcterms:created xsi:type="dcterms:W3CDTF">2001-02-11T20:27:08Z</dcterms:created>
  <dcterms:modified xsi:type="dcterms:W3CDTF">2009-06-08T02:19:06Z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